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08"/>
  <workbookPr defaultThemeVersion="166925"/>
  <mc:AlternateContent xmlns:mc="http://schemas.openxmlformats.org/markup-compatibility/2006">
    <mc:Choice Requires="x15">
      <x15ac:absPath xmlns:x15ac="http://schemas.microsoft.com/office/spreadsheetml/2010/11/ac" url="/Users/Spaceworks/Library/CloudStorage/OneDrive-TacomaChamberofCommerce/Spaceworks General/1. Artscapes/3. Adminstration/2. Templates/6. Mural Calculator/"/>
    </mc:Choice>
  </mc:AlternateContent>
  <xr:revisionPtr revIDLastSave="0" documentId="8_{1B696DCD-836B-6245-8B7A-764C6A212A50}" xr6:coauthVersionLast="45" xr6:coauthVersionMax="45" xr10:uidLastSave="{00000000-0000-0000-0000-000000000000}"/>
  <workbookProtection workbookAlgorithmName="SHA-512" workbookHashValue="OzkeHzQ3e6mzF2bK12CShcLx8jvzF9yyrroUt7wc7zIjLrDzrEvmIaockbT+XRtMLkFAcJt81uvxM74ylPAn7Q==" workbookSaltValue="/aTyHegiutSEQAWgE3Fbgw==" workbookSpinCount="100000" lockStructure="1"/>
  <bookViews>
    <workbookView xWindow="40" yWindow="1060" windowWidth="28600" windowHeight="14180" xr2:uid="{F5029E40-E512-5046-94F0-D720834AD471}"/>
  </bookViews>
  <sheets>
    <sheet name="Mural Calculator" sheetId="1" r:id="rId1"/>
    <sheet name="Complexity Factors" sheetId="5"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8" i="1" l="1"/>
  <c r="E9" i="1" s="1"/>
  <c r="G9" i="1" s="1"/>
  <c r="G13" i="1"/>
  <c r="G16" i="1"/>
  <c r="G17" i="1"/>
  <c r="G14" i="1"/>
  <c r="G12" i="1"/>
  <c r="G15" i="1"/>
  <c r="G10" i="1"/>
  <c r="G11" i="1" l="1" a="1"/>
  <c r="G11" i="1" s="1"/>
  <c r="G18" i="1" a="1"/>
  <c r="G18" i="1" s="1"/>
  <c r="G20"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<sst xmlns="http://schemas.openxmlformats.org/spreadsheetml/2006/main" count="73" uniqueCount="65">
  <si>
    <t>Level of Complexity</t>
  </si>
  <si>
    <t>Powerwashing</t>
  </si>
  <si>
    <t>Primer</t>
  </si>
  <si>
    <t>Scaffolding</t>
  </si>
  <si>
    <t>Lift</t>
  </si>
  <si>
    <t>Anti-Graffiti Coating</t>
  </si>
  <si>
    <t>TOTAL</t>
  </si>
  <si>
    <t>Admin Fee</t>
  </si>
  <si>
    <t>Level of Community Engagement</t>
  </si>
  <si>
    <t>Square Footage</t>
  </si>
  <si>
    <t>How many square feet is the mural?</t>
  </si>
  <si>
    <t>What level of community engagement do you want?</t>
  </si>
  <si>
    <t>INSTRUCTIONS</t>
  </si>
  <si>
    <t>COST</t>
  </si>
  <si>
    <t>-</t>
  </si>
  <si>
    <t>n/a</t>
  </si>
  <si>
    <t>Does the surface need powerwashing?</t>
  </si>
  <si>
    <t>Does the surface need paint primer?</t>
  </si>
  <si>
    <t>Years of Maintenance Support/Repairs</t>
  </si>
  <si>
    <t>Do you want anti-graffiti coating added?</t>
  </si>
  <si>
    <t>How many years do you want to support this mural?</t>
  </si>
  <si>
    <t>Do you require someone to manage this project?</t>
  </si>
  <si>
    <t>Budget Items</t>
  </si>
  <si>
    <t>Does the mural extend more than 10' off the ground (i.e., requires lift or scaffolding)?</t>
  </si>
  <si>
    <t>Do you want a highly detailed, realistic, or complicated mural design?</t>
  </si>
  <si>
    <t>Is the mural located on a slope?</t>
  </si>
  <si>
    <t>Do you still need permission from the property/building owner to install the mural?</t>
  </si>
  <si>
    <t>Is the mural located in a public right-of-way (e.g., sidewalk, street)?</t>
  </si>
  <si>
    <t>Do you require buy-in and support from community stakeholders?</t>
  </si>
  <si>
    <t>Do you need to secure funding for this project?</t>
  </si>
  <si>
    <t>Is this your first time doing a mural project?</t>
  </si>
  <si>
    <t>Does the mural need to work around a significant number of windows, ledges, door frames, pillars, corners, or landscaping elements??</t>
  </si>
  <si>
    <t>Do you need a fast turnaround time (less than 3 months)?</t>
  </si>
  <si>
    <t>Created by Spaceworks Tacoma</t>
  </si>
  <si>
    <t>How did we calculated this?</t>
  </si>
  <si>
    <t>How complicated is this project?*</t>
  </si>
  <si>
    <t>Is the surface highly textured (e.g., brick)?</t>
  </si>
  <si>
    <t>Unit</t>
  </si>
  <si>
    <t>/Sq ft</t>
  </si>
  <si>
    <t>/Day</t>
  </si>
  <si>
    <t>/Year</t>
  </si>
  <si>
    <t>How many days does the artist need scaffolding?</t>
  </si>
  <si>
    <t xml:space="preserve">How many days does the artist need a lift? </t>
  </si>
  <si>
    <t>www.spaceworkstacoma.com</t>
  </si>
  <si>
    <t xml:space="preserve">Complete the fields highlighted in yellow </t>
  </si>
  <si>
    <t xml:space="preserve">[avg cost Spaceworks has paid in past]  </t>
  </si>
  <si>
    <t xml:space="preserve">[1 gallon = 350 sq ft, 1 gallon = $25] </t>
  </si>
  <si>
    <t>[1 gallon = 250 sq ft, 1 gallon =$60]</t>
  </si>
  <si>
    <t>Do your best to accurately measure the total square footage.</t>
  </si>
  <si>
    <t>2022 VERSION</t>
  </si>
  <si>
    <t>Cost/</t>
  </si>
  <si>
    <t>Complexity Factors to consider</t>
  </si>
  <si>
    <t>The more "yes" responses, the higher the complexity of the project</t>
  </si>
  <si>
    <t>Yes/No/Not Sure</t>
  </si>
  <si>
    <r>
      <t xml:space="preserve">[Very Low = $4/sq ft, Low = $6/sq ft, Medium = $8 sq/ft, High = $10/sq ft, Very High = $12 sq/ft] </t>
    </r>
    <r>
      <rPr>
        <b/>
        <sz val="12"/>
        <color theme="1"/>
        <rFont val="Calibri"/>
        <family val="2"/>
        <scheme val="minor"/>
      </rPr>
      <t>See "Complexity Factors" tab for more information.</t>
    </r>
    <r>
      <rPr>
        <sz val="12"/>
        <color theme="1"/>
        <rFont val="Calibri"/>
        <family val="2"/>
        <scheme val="minor"/>
      </rPr>
      <t xml:space="preserve"> These amounts include artist labor, drafts and mock-ups, the mural paint and supplies, meetings, and insurance for artist while working. </t>
    </r>
  </si>
  <si>
    <t>&lt;&lt;&lt;</t>
  </si>
  <si>
    <t>What is the experience of the artist? Leave as 0% until an artist is selected.</t>
  </si>
  <si>
    <t>Artist Factor (added percentage)</t>
  </si>
  <si>
    <t xml:space="preserve">[Low = $500, Medium = $1000, High = $2500. Flat fee depending on category] Examples of community engagement include: gathering input during the design stage from community members, including partners or stakeholders in the process, and hosting special events centered on the mural. </t>
  </si>
  <si>
    <t>[Percentage of the sum of the two lines above] This percentage is determined by selected artist(s) and empowers them to right-size the budget based on experience, style, quality, and other factors unique to each artist.</t>
  </si>
  <si>
    <t xml:space="preserve">[$300 per year] This is our average annual maintenance cost based on a ten-year period. Examples of maintenance include: graffiti removal, mural repairs if damaged, washing the mural, and removing overgrown plants or moss. A mural may not need maintenance for 5 years, but then it might cost $1,500 to clean or repair it. </t>
  </si>
  <si>
    <t>with funding from Tacoma Creates</t>
  </si>
  <si>
    <t>Want to learn more and/or support the Mural Cost Calculator? Please reach out to: Spaceworks@tacomachamber.org</t>
  </si>
  <si>
    <r>
      <rPr>
        <b/>
        <sz val="12"/>
        <color theme="1"/>
        <rFont val="Calibri"/>
        <family val="2"/>
        <scheme val="minor"/>
      </rPr>
      <t>This is just an estimate.</t>
    </r>
    <r>
      <rPr>
        <sz val="12"/>
        <color theme="1"/>
        <rFont val="Calibri"/>
        <family val="2"/>
        <scheme val="minor"/>
      </rPr>
      <t xml:space="preserve"> This calculator is intended as a planning tool, to guide conversations between the artists, funders, planners, and property owners. The final costs may differ, as the prices of materials and equipment vary based on location, inflation, and availability.</t>
    </r>
  </si>
  <si>
    <t xml:space="preserve">[10% fee of the total cost] Spaceworks typically charges 10% for this service; organizations may charge more depending on the workload. The services of an Arts Administrator may include: handling the planning and logistics, acting as a liaison between the artist and property owner, supplying the contracts, and property agreement, promoting the project, and managing future maintenance and repairs.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</si>
</sst>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_);[Red]\(&quot;$&quot;#,##0\)"/>
    <numFmt numFmtId="44" formatCode="_(&quot;$&quot;* #,##0.00_);_(&quot;$&quot;* \(#,##0.00\);_(&quot;$&quot;* &quot;-&quot;??_);_(@_)"/>
    <numFmt numFmtId="164" formatCode="_(&quot;$&quot;* #,##0_);_(&quot;$&quot;* \(#,##0\);_(&quot;$&quot;* &quot;-&quot;??_);_(@_)"/>
  </numFmts>
  <fonts count="10">
    <font>
      <sz val="12"/>
      <color theme="1"/>
      <name val="Calibri"/>
      <family val="2"/>
      <scheme val="minor"/>
    </font>
    <font>
      <sz val="12"/>
      <color theme="1"/>
      <name val="Calibri"/>
      <family val="2"/>
      <scheme val="minor"/>
    </font>
    <font>
      <b/>
      <sz val="12"/>
      <color theme="1"/>
      <name val="Calibri"/>
      <family val="2"/>
      <scheme val="minor"/>
    </font>
    <font>
      <i/>
      <sz val="12"/>
      <color theme="1"/>
      <name val="Calibri"/>
      <family val="2"/>
      <scheme val="minor"/>
    </font>
    <font>
      <b/>
      <sz val="28"/>
      <color theme="1"/>
      <name val="Calibri"/>
      <family val="2"/>
      <scheme val="minor"/>
    </font>
    <font>
      <u/>
      <sz val="12"/>
      <color theme="10"/>
      <name val="Calibri"/>
      <family val="2"/>
      <scheme val="minor"/>
    </font>
    <font>
      <b/>
      <sz val="28"/>
      <color theme="1"/>
      <name val="Calibri (Body)"/>
    </font>
    <font>
      <b/>
      <sz val="18"/>
      <color theme="1"/>
      <name val="Calibri"/>
      <family val="2"/>
      <scheme val="minor"/>
    </font>
    <font>
      <b/>
      <sz val="18"/>
      <color theme="1"/>
      <name val="Calibri (Body)"/>
    </font>
    <font>
      <b/>
      <sz val="20"/>
      <color theme="1"/>
      <name val="Calibri (Body)"/>
    </font>
  </fonts>
  <fills count="4">
    <fill>
      <patternFill patternType="none"/>
    </fill>
    <fill>
      <patternFill patternType="gray125"/>
    </fill>
    <fill>
      <patternFill patternType="solid">
        <fgColor theme="2"/>
        <bgColor indexed="64"/>
      </patternFill>
    </fill>
    <fill>
      <patternFill patternType="solid">
        <fgColor rgb="FFFFFF00"/>
        <bgColor indexed="64"/>
      </patternFill>
    </fill>
  </fills>
  <borders count="16">
    <border>
      <left/>
      <right/>
      <top/>
      <bottom/>
      <diagonal/>
    </border>
    <border>
      <left/>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5" fillId="0" borderId="0" applyNumberFormat="0" applyFill="0" applyBorder="0" applyAlignment="0" applyProtection="0"/>
  </cellStyleXfs>
  <cellXfs count="61">
    <xf numFmtId="0" fontId="0" fillId="0" borderId="0" xfId="0"/>
    <xf numFmtId="0" fontId="0" fillId="0" borderId="0" xfId="0" applyAlignment="1">
      <alignment vertical="top"/>
    </xf>
    <xf numFmtId="0" fontId="3" fillId="0" borderId="0" xfId="0" applyFont="1" applyAlignment="1">
      <alignment vertical="top" wrapText="1"/>
    </xf>
    <xf numFmtId="0" fontId="2" fillId="0" borderId="0" xfId="0" applyFont="1" applyAlignment="1">
      <alignment vertical="top" wrapText="1"/>
    </xf>
    <xf numFmtId="0" fontId="0" fillId="0" borderId="0" xfId="0" applyAlignment="1">
      <alignment vertical="top" wrapText="1"/>
    </xf>
    <xf numFmtId="0" fontId="2" fillId="0" borderId="1" xfId="0" applyFont="1" applyBorder="1" applyAlignment="1">
      <alignment vertical="top" wrapText="1"/>
    </xf>
    <xf numFmtId="9" fontId="0" fillId="0" borderId="0" xfId="2" applyFont="1" applyAlignment="1">
      <alignment vertical="top" wrapText="1"/>
    </xf>
    <xf numFmtId="44" fontId="2" fillId="0" borderId="0" xfId="1" applyFont="1" applyFill="1" applyAlignment="1">
      <alignment vertical="top" wrapText="1"/>
    </xf>
    <xf numFmtId="44" fontId="2" fillId="0" borderId="1" xfId="1" applyFont="1" applyFill="1" applyBorder="1" applyAlignment="1">
      <alignment vertical="top" wrapText="1"/>
    </xf>
    <xf numFmtId="0" fontId="2" fillId="0" borderId="0" xfId="0" applyFont="1" applyAlignment="1">
      <alignment wrapText="1"/>
    </xf>
    <xf numFmtId="0" fontId="0" fillId="0" borderId="0" xfId="0" applyBorder="1" applyAlignment="1">
      <alignment vertical="top" wrapText="1"/>
    </xf>
    <xf numFmtId="44" fontId="2" fillId="0" borderId="0" xfId="1" applyFont="1" applyFill="1" applyBorder="1" applyAlignment="1">
      <alignment vertical="top" wrapText="1"/>
    </xf>
    <xf numFmtId="0" fontId="0" fillId="0" borderId="0" xfId="0" applyFill="1" applyBorder="1" applyAlignment="1">
      <alignment vertical="top"/>
    </xf>
    <xf numFmtId="0" fontId="0" fillId="0" borderId="2" xfId="0" applyBorder="1" applyAlignment="1">
      <alignment vertical="top" wrapText="1"/>
    </xf>
    <xf numFmtId="0" fontId="5" fillId="0" borderId="0" xfId="3" applyBorder="1" applyAlignment="1">
      <alignment vertical="center" wrapText="1"/>
    </xf>
    <xf numFmtId="0" fontId="0" fillId="0" borderId="0" xfId="0" applyBorder="1" applyAlignment="1">
      <alignment vertical="center" wrapText="1"/>
    </xf>
    <xf numFmtId="0" fontId="7" fillId="0" borderId="1" xfId="0" applyFont="1" applyFill="1" applyBorder="1" applyAlignment="1">
      <alignment vertical="top"/>
    </xf>
    <xf numFmtId="0" fontId="7" fillId="0" borderId="1" xfId="0" applyFont="1" applyFill="1" applyBorder="1"/>
    <xf numFmtId="44" fontId="7" fillId="0" borderId="1" xfId="1" applyFont="1" applyFill="1" applyBorder="1" applyAlignment="1">
      <alignment vertical="top"/>
    </xf>
    <xf numFmtId="0" fontId="0" fillId="0" borderId="0" xfId="0" applyAlignment="1"/>
    <xf numFmtId="0" fontId="8" fillId="0" borderId="0" xfId="0" applyFont="1" applyAlignment="1">
      <alignment wrapText="1"/>
    </xf>
    <xf numFmtId="0" fontId="6" fillId="0" borderId="0" xfId="0" applyFont="1" applyBorder="1" applyAlignment="1">
      <alignment vertical="center"/>
    </xf>
    <xf numFmtId="0" fontId="4" fillId="0" borderId="0" xfId="0" applyFont="1" applyBorder="1"/>
    <xf numFmtId="44" fontId="2" fillId="0" borderId="0" xfId="1" applyFont="1" applyFill="1" applyBorder="1" applyAlignment="1">
      <alignment wrapText="1"/>
    </xf>
    <xf numFmtId="44" fontId="2" fillId="0" borderId="3" xfId="1" applyFont="1" applyFill="1" applyBorder="1" applyAlignment="1">
      <alignment vertical="top" wrapText="1"/>
    </xf>
    <xf numFmtId="0" fontId="2" fillId="0" borderId="0" xfId="0" applyFont="1" applyBorder="1" applyAlignment="1">
      <alignment horizontal="right" wrapText="1"/>
    </xf>
    <xf numFmtId="0" fontId="2" fillId="0" borderId="0" xfId="0" applyFont="1" applyBorder="1" applyAlignment="1">
      <alignment wrapText="1"/>
    </xf>
    <xf numFmtId="9" fontId="0" fillId="0" borderId="1" xfId="2" applyFont="1" applyBorder="1" applyAlignment="1">
      <alignment vertical="top" wrapText="1"/>
    </xf>
    <xf numFmtId="0" fontId="2" fillId="0" borderId="3" xfId="0" applyFont="1" applyBorder="1" applyAlignment="1">
      <alignment vertical="top" wrapText="1"/>
    </xf>
    <xf numFmtId="0" fontId="3" fillId="0" borderId="4" xfId="0" applyFont="1" applyBorder="1" applyAlignment="1">
      <alignment vertical="top" wrapText="1"/>
    </xf>
    <xf numFmtId="164" fontId="0" fillId="2" borderId="5" xfId="1" applyNumberFormat="1" applyFont="1" applyFill="1" applyBorder="1" applyAlignment="1">
      <alignment vertical="top" wrapText="1"/>
    </xf>
    <xf numFmtId="0" fontId="0" fillId="2" borderId="5" xfId="0" applyFill="1" applyBorder="1" applyAlignment="1">
      <alignment vertical="top" wrapText="1"/>
    </xf>
    <xf numFmtId="6" fontId="0" fillId="2" borderId="5" xfId="0" applyNumberFormat="1" applyFill="1" applyBorder="1" applyAlignment="1">
      <alignment vertical="top" wrapText="1"/>
    </xf>
    <xf numFmtId="0" fontId="0" fillId="0" borderId="3" xfId="0" applyBorder="1" applyAlignment="1">
      <alignment vertical="top" wrapText="1"/>
    </xf>
    <xf numFmtId="0" fontId="0" fillId="2" borderId="7" xfId="0" applyFill="1" applyBorder="1" applyAlignment="1">
      <alignment horizontal="right" vertical="top" wrapText="1"/>
    </xf>
    <xf numFmtId="164" fontId="0" fillId="2" borderId="11" xfId="1" applyNumberFormat="1" applyFont="1" applyFill="1" applyBorder="1" applyAlignment="1">
      <alignment vertical="top" wrapText="1"/>
    </xf>
    <xf numFmtId="0" fontId="0" fillId="2" borderId="11" xfId="0" applyFill="1" applyBorder="1" applyAlignment="1">
      <alignment horizontal="right" vertical="top" wrapText="1"/>
    </xf>
    <xf numFmtId="0" fontId="0" fillId="2" borderId="11" xfId="0" applyFill="1" applyBorder="1" applyAlignment="1">
      <alignment vertical="top" wrapText="1"/>
    </xf>
    <xf numFmtId="6" fontId="0" fillId="2" borderId="11" xfId="0" applyNumberFormat="1" applyFill="1" applyBorder="1" applyAlignment="1">
      <alignment vertical="top" wrapText="1"/>
    </xf>
    <xf numFmtId="6" fontId="0" fillId="2" borderId="11" xfId="0" applyNumberFormat="1" applyFill="1" applyBorder="1" applyAlignment="1">
      <alignment horizontal="right" vertical="top" wrapText="1"/>
    </xf>
    <xf numFmtId="9" fontId="0" fillId="2" borderId="10" xfId="0" applyNumberFormat="1" applyFill="1" applyBorder="1" applyAlignment="1">
      <alignment horizontal="right" vertical="top" wrapText="1"/>
    </xf>
    <xf numFmtId="0" fontId="0" fillId="0" borderId="0" xfId="0" applyBorder="1"/>
    <xf numFmtId="0" fontId="0" fillId="0" borderId="0" xfId="0" applyBorder="1" applyAlignment="1">
      <alignment vertical="top"/>
    </xf>
    <xf numFmtId="0" fontId="0" fillId="2" borderId="6" xfId="0" applyFill="1" applyBorder="1"/>
    <xf numFmtId="0" fontId="9" fillId="2" borderId="9" xfId="0" applyFont="1" applyFill="1" applyBorder="1" applyAlignment="1">
      <alignment vertical="center" wrapText="1"/>
    </xf>
    <xf numFmtId="0" fontId="3" fillId="2" borderId="8" xfId="0" applyFont="1" applyFill="1" applyBorder="1" applyAlignment="1">
      <alignment vertical="top" wrapText="1"/>
    </xf>
    <xf numFmtId="0" fontId="0" fillId="0" borderId="4" xfId="0" applyBorder="1"/>
    <xf numFmtId="0" fontId="2" fillId="0" borderId="3" xfId="0" applyFont="1" applyFill="1" applyBorder="1" applyAlignment="1">
      <alignment vertical="center" wrapText="1"/>
    </xf>
    <xf numFmtId="0" fontId="0" fillId="2" borderId="7" xfId="0" applyFill="1" applyBorder="1"/>
    <xf numFmtId="0" fontId="0" fillId="0" borderId="1" xfId="0" applyBorder="1" applyAlignment="1">
      <alignment vertical="top" wrapText="1"/>
    </xf>
    <xf numFmtId="0" fontId="0" fillId="3" borderId="12" xfId="0" applyFill="1" applyBorder="1" applyAlignment="1" applyProtection="1">
      <alignment horizontal="right" vertical="top" wrapText="1"/>
      <protection locked="0"/>
    </xf>
    <xf numFmtId="0" fontId="0" fillId="3" borderId="13" xfId="0" applyFill="1" applyBorder="1" applyAlignment="1" applyProtection="1">
      <alignment horizontal="right" vertical="top" wrapText="1"/>
      <protection locked="0"/>
    </xf>
    <xf numFmtId="9" fontId="0" fillId="3" borderId="13" xfId="2" applyFont="1" applyFill="1" applyBorder="1" applyAlignment="1" applyProtection="1">
      <alignment horizontal="right" vertical="top" wrapText="1"/>
      <protection locked="0"/>
    </xf>
    <xf numFmtId="0" fontId="0" fillId="3" borderId="13" xfId="0" applyFill="1" applyBorder="1" applyAlignment="1" applyProtection="1">
      <alignment vertical="top" wrapText="1"/>
      <protection locked="0"/>
    </xf>
    <xf numFmtId="0" fontId="0" fillId="3" borderId="14" xfId="0" applyFill="1" applyBorder="1" applyAlignment="1" applyProtection="1">
      <alignment horizontal="right" vertical="top" wrapText="1"/>
      <protection locked="0"/>
    </xf>
    <xf numFmtId="0" fontId="0" fillId="3" borderId="3" xfId="0" applyFill="1" applyBorder="1" applyAlignment="1" applyProtection="1">
      <alignment vertical="top" wrapText="1"/>
      <protection locked="0"/>
    </xf>
    <xf numFmtId="0" fontId="0" fillId="0" borderId="15" xfId="0" applyBorder="1" applyAlignment="1">
      <alignment vertical="top" wrapText="1"/>
    </xf>
    <xf numFmtId="0" fontId="0" fillId="0" borderId="15" xfId="0" applyFont="1" applyBorder="1" applyAlignment="1">
      <alignment vertical="top" wrapText="1"/>
    </xf>
    <xf numFmtId="0" fontId="0" fillId="0" borderId="15" xfId="0" applyFill="1" applyBorder="1" applyAlignment="1">
      <alignment vertical="top"/>
    </xf>
    <xf numFmtId="6" fontId="0" fillId="0" borderId="15" xfId="0" applyNumberFormat="1" applyBorder="1" applyAlignment="1">
      <alignment vertical="top" wrapText="1"/>
    </xf>
    <xf numFmtId="0" fontId="0" fillId="0" borderId="0" xfId="0" applyAlignment="1">
      <alignment horizontal="left" vertical="top" wrapText="1"/>
    </xf>
  </cellXfs>
  <cellStyles count="4">
    <cellStyle name="Currency" xfId="1" builtinId="4"/>
    <cellStyle name="Hyperlink" xfId="3"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247941</xdr:colOff>
      <xdr:row>0</xdr:row>
      <xdr:rowOff>565449</xdr:rowOff>
    </xdr:from>
    <xdr:to>
      <xdr:col>8</xdr:col>
      <xdr:colOff>2216637</xdr:colOff>
      <xdr:row>1</xdr:row>
      <xdr:rowOff>11309</xdr:rowOff>
    </xdr:to>
    <xdr:pic>
      <xdr:nvPicPr>
        <xdr:cNvPr id="5" name="Picture 4">
          <a:extLst>
            <a:ext uri="{FF2B5EF4-FFF2-40B4-BE49-F238E27FC236}">
              <a16:creationId xmlns:a16="http://schemas.microsoft.com/office/drawing/2014/main" id="{CB25A3C4-807A-9145-883B-C04CAA45BA4B}"/>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2493"/>
        <a:stretch/>
      </xdr:blipFill>
      <xdr:spPr>
        <a:xfrm>
          <a:off x="10501152" y="565449"/>
          <a:ext cx="2225026" cy="844025"/>
        </a:xfrm>
        <a:prstGeom prst="rect">
          <a:avLst/>
        </a:prstGeom>
      </xdr:spPr>
    </xdr:pic>
    <xdr:clientData/>
  </xdr:twoCellAnchor>
  <xdr:twoCellAnchor editAs="oneCell">
    <xdr:from>
      <xdr:col>3</xdr:col>
      <xdr:colOff>617525</xdr:colOff>
      <xdr:row>4</xdr:row>
      <xdr:rowOff>34957</xdr:rowOff>
    </xdr:from>
    <xdr:to>
      <xdr:col>3</xdr:col>
      <xdr:colOff>1100125</xdr:colOff>
      <xdr:row>6</xdr:row>
      <xdr:rowOff>121410</xdr:rowOff>
    </xdr:to>
    <xdr:pic>
      <xdr:nvPicPr>
        <xdr:cNvPr id="8" name="Picture 7">
          <a:extLst>
            <a:ext uri="{FF2B5EF4-FFF2-40B4-BE49-F238E27FC236}">
              <a16:creationId xmlns:a16="http://schemas.microsoft.com/office/drawing/2014/main" id="{F8B2B7AB-8F1F-844E-93DD-62AFD9812DC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118993" y="2248718"/>
          <a:ext cx="482600" cy="482600"/>
        </a:xfrm>
        <a:prstGeom prst="rect">
          <a:avLst/>
        </a:prstGeom>
      </xdr:spPr>
    </xdr:pic>
    <xdr:clientData/>
  </xdr:twoCellAnchor>
  <xdr:twoCellAnchor editAs="oneCell">
    <xdr:from>
      <xdr:col>0</xdr:col>
      <xdr:colOff>326238</xdr:colOff>
      <xdr:row>0</xdr:row>
      <xdr:rowOff>11651</xdr:rowOff>
    </xdr:from>
    <xdr:to>
      <xdr:col>6</xdr:col>
      <xdr:colOff>1304954</xdr:colOff>
      <xdr:row>3</xdr:row>
      <xdr:rowOff>179623</xdr:rowOff>
    </xdr:to>
    <xdr:pic>
      <xdr:nvPicPr>
        <xdr:cNvPr id="10" name="Picture 9">
          <a:extLst>
            <a:ext uri="{FF2B5EF4-FFF2-40B4-BE49-F238E27FC236}">
              <a16:creationId xmlns:a16="http://schemas.microsoft.com/office/drawing/2014/main" id="{EEE0D6F4-12C6-4246-9F78-73F2BD0FD864}"/>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26238" y="11651"/>
          <a:ext cx="9810459" cy="197393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www.spaceworkstacom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CF3EA-E6E7-A44A-A079-42439EAB42BD}">
  <dimension ref="B1:I41"/>
  <sheetViews>
    <sheetView showGridLines="0" tabSelected="1" topLeftCell="A3" zoomScale="120" zoomScaleNormal="120" workbookViewId="0">
      <selection activeCell="D8" sqref="D8"/>
    </sheetView>
  </sheetViews>
  <sheetFormatPr baseColWidth="10" defaultRowHeight="16"/>
  <cols>
    <col min="1" max="1" width="4.33203125" style="4" customWidth="1"/>
    <col min="2" max="2" width="37.33203125" style="4" customWidth="1"/>
    <col min="3" max="3" width="43.6640625" style="4" customWidth="1"/>
    <col min="4" max="4" width="14.5" style="4" customWidth="1"/>
    <col min="5" max="5" width="8.1640625" style="4" customWidth="1"/>
    <col min="6" max="6" width="8" style="4" customWidth="1"/>
    <col min="7" max="7" width="18.6640625" style="7" customWidth="1"/>
    <col min="8" max="8" width="3.33203125" style="4" customWidth="1"/>
    <col min="9" max="9" width="58.1640625" style="4" customWidth="1"/>
    <col min="10" max="16384" width="10.83203125" style="4"/>
  </cols>
  <sheetData>
    <row r="1" spans="2:9" s="10" customFormat="1" ht="110" customHeight="1">
      <c r="B1" s="21"/>
      <c r="G1" s="11"/>
    </row>
    <row r="2" spans="2:9" s="10" customFormat="1" ht="14" customHeight="1">
      <c r="B2" s="22"/>
      <c r="G2" s="11"/>
      <c r="I2" s="15" t="s">
        <v>33</v>
      </c>
    </row>
    <row r="3" spans="2:9" s="10" customFormat="1" ht="18" customHeight="1">
      <c r="G3" s="11"/>
      <c r="I3" s="14" t="s">
        <v>43</v>
      </c>
    </row>
    <row r="4" spans="2:9" s="10" customFormat="1" ht="39" customHeight="1">
      <c r="G4" s="11"/>
      <c r="I4" s="12" t="s">
        <v>61</v>
      </c>
    </row>
    <row r="5" spans="2:9" s="10" customFormat="1">
      <c r="E5" s="12" t="s">
        <v>44</v>
      </c>
      <c r="G5" s="11"/>
    </row>
    <row r="6" spans="2:9" s="10" customFormat="1">
      <c r="G6" s="11"/>
    </row>
    <row r="7" spans="2:9" ht="18" thickBot="1">
      <c r="B7" s="26" t="s">
        <v>22</v>
      </c>
      <c r="C7" s="26" t="s">
        <v>12</v>
      </c>
      <c r="D7" s="26"/>
      <c r="E7" s="25" t="s">
        <v>50</v>
      </c>
      <c r="F7" s="26" t="s">
        <v>37</v>
      </c>
      <c r="G7" s="23" t="s">
        <v>13</v>
      </c>
      <c r="I7" s="9" t="s">
        <v>34</v>
      </c>
    </row>
    <row r="8" spans="2:9" ht="85">
      <c r="B8" s="28" t="s">
        <v>0</v>
      </c>
      <c r="C8" s="29" t="s">
        <v>35</v>
      </c>
      <c r="D8" s="50"/>
      <c r="E8" s="35">
        <f>IF(D8="Very Low",4,IF(D8="Low",6,IF(D8="Medium",8,IF(D8="High",10,IF(D8="Very High",12,0)))))</f>
        <v>0</v>
      </c>
      <c r="F8" s="30" t="s">
        <v>38</v>
      </c>
      <c r="G8" s="24" t="s">
        <v>14</v>
      </c>
      <c r="H8" s="10"/>
      <c r="I8" s="57" t="s">
        <v>54</v>
      </c>
    </row>
    <row r="9" spans="2:9" ht="17">
      <c r="B9" s="28" t="s">
        <v>9</v>
      </c>
      <c r="C9" s="29" t="s">
        <v>10</v>
      </c>
      <c r="D9" s="51"/>
      <c r="E9" s="35">
        <f>E8</f>
        <v>0</v>
      </c>
      <c r="F9" s="30" t="s">
        <v>38</v>
      </c>
      <c r="G9" s="24">
        <f>D9*E9</f>
        <v>0</v>
      </c>
      <c r="H9" s="10"/>
      <c r="I9" s="58" t="s">
        <v>48</v>
      </c>
    </row>
    <row r="10" spans="2:9" ht="85">
      <c r="B10" s="28" t="s">
        <v>8</v>
      </c>
      <c r="C10" s="29" t="s">
        <v>11</v>
      </c>
      <c r="D10" s="51"/>
      <c r="E10" s="36" t="s">
        <v>15</v>
      </c>
      <c r="F10" s="31"/>
      <c r="G10" s="24">
        <f>IF(D10="Low",500,IF(D10="Medium",1000,IF(D10="High",2500,0)))</f>
        <v>0</v>
      </c>
      <c r="H10" s="10"/>
      <c r="I10" s="56" t="s">
        <v>58</v>
      </c>
    </row>
    <row r="11" spans="2:9" ht="68" customHeight="1">
      <c r="B11" s="28" t="s">
        <v>57</v>
      </c>
      <c r="C11" s="29" t="s">
        <v>56</v>
      </c>
      <c r="D11" s="52"/>
      <c r="E11" s="36" t="s">
        <v>15</v>
      </c>
      <c r="F11" s="31"/>
      <c r="G11" s="24" cm="1">
        <f t="array" ref="G11">SUM((G9:G10)*D11)</f>
        <v>0</v>
      </c>
      <c r="H11" s="10"/>
      <c r="I11" s="56" t="s">
        <v>59</v>
      </c>
    </row>
    <row r="12" spans="2:9" ht="17">
      <c r="B12" s="28" t="s">
        <v>1</v>
      </c>
      <c r="C12" s="29" t="s">
        <v>16</v>
      </c>
      <c r="D12" s="51"/>
      <c r="E12" s="37">
        <v>0.5</v>
      </c>
      <c r="F12" s="30" t="s">
        <v>38</v>
      </c>
      <c r="G12" s="24">
        <f>IF(D12="Yes",(E12*D9),0)</f>
        <v>0</v>
      </c>
      <c r="H12" s="10"/>
      <c r="I12" s="56" t="s">
        <v>45</v>
      </c>
    </row>
    <row r="13" spans="2:9" ht="17">
      <c r="B13" s="28" t="s">
        <v>2</v>
      </c>
      <c r="C13" s="29" t="s">
        <v>17</v>
      </c>
      <c r="D13" s="51"/>
      <c r="E13" s="37">
        <v>7.0000000000000007E-2</v>
      </c>
      <c r="F13" s="30" t="s">
        <v>38</v>
      </c>
      <c r="G13" s="24">
        <f>IF(D13="Yes",SUM(E13*D9),0)</f>
        <v>0</v>
      </c>
      <c r="H13" s="10"/>
      <c r="I13" s="56" t="s">
        <v>46</v>
      </c>
    </row>
    <row r="14" spans="2:9" ht="17">
      <c r="B14" s="28" t="s">
        <v>3</v>
      </c>
      <c r="C14" s="29" t="s">
        <v>41</v>
      </c>
      <c r="D14" s="51"/>
      <c r="E14" s="38">
        <v>125</v>
      </c>
      <c r="F14" s="32" t="s">
        <v>39</v>
      </c>
      <c r="G14" s="24">
        <f>D14*E14</f>
        <v>0</v>
      </c>
      <c r="H14" s="10"/>
      <c r="I14" s="56" t="s">
        <v>45</v>
      </c>
    </row>
    <row r="15" spans="2:9" ht="17">
      <c r="B15" s="28" t="s">
        <v>4</v>
      </c>
      <c r="C15" s="29" t="s">
        <v>42</v>
      </c>
      <c r="D15" s="51"/>
      <c r="E15" s="38">
        <v>125</v>
      </c>
      <c r="F15" s="32" t="s">
        <v>39</v>
      </c>
      <c r="G15" s="24">
        <f>D15*E15</f>
        <v>0</v>
      </c>
      <c r="H15" s="10"/>
      <c r="I15" s="56" t="s">
        <v>45</v>
      </c>
    </row>
    <row r="16" spans="2:9" ht="17">
      <c r="B16" s="28" t="s">
        <v>5</v>
      </c>
      <c r="C16" s="29" t="s">
        <v>19</v>
      </c>
      <c r="D16" s="51"/>
      <c r="E16" s="37">
        <v>0.24</v>
      </c>
      <c r="F16" s="31" t="s">
        <v>38</v>
      </c>
      <c r="G16" s="24">
        <f>IF(D16="Yes",SUM(E16*D9),0)</f>
        <v>0</v>
      </c>
      <c r="H16" s="10"/>
      <c r="I16" s="56" t="s">
        <v>47</v>
      </c>
    </row>
    <row r="17" spans="2:9" ht="104" customHeight="1">
      <c r="B17" s="28" t="s">
        <v>18</v>
      </c>
      <c r="C17" s="29" t="s">
        <v>20</v>
      </c>
      <c r="D17" s="53"/>
      <c r="E17" s="39">
        <v>300</v>
      </c>
      <c r="F17" s="32" t="s">
        <v>40</v>
      </c>
      <c r="G17" s="24">
        <f>D17*300</f>
        <v>0</v>
      </c>
      <c r="H17" s="10"/>
      <c r="I17" s="59" t="s">
        <v>60</v>
      </c>
    </row>
    <row r="18" spans="2:9" ht="111" customHeight="1" thickBot="1">
      <c r="B18" s="28" t="s">
        <v>7</v>
      </c>
      <c r="C18" s="29" t="s">
        <v>21</v>
      </c>
      <c r="D18" s="54"/>
      <c r="E18" s="40">
        <v>0.1</v>
      </c>
      <c r="F18" s="34"/>
      <c r="G18" s="24" cm="1">
        <f t="array" ref="G18">IF(D18="Yes",SUM(G9:G17*0.1),0)</f>
        <v>0</v>
      </c>
      <c r="H18" s="10"/>
      <c r="I18" s="56" t="s">
        <v>64</v>
      </c>
    </row>
    <row r="19" spans="2:9" ht="21" customHeight="1" thickBot="1">
      <c r="B19" s="5"/>
      <c r="C19" s="5"/>
      <c r="D19" s="49"/>
      <c r="E19" s="27"/>
      <c r="F19" s="27"/>
      <c r="G19" s="8"/>
    </row>
    <row r="20" spans="2:9" ht="27" customHeight="1" thickBot="1">
      <c r="B20" s="16" t="s">
        <v>6</v>
      </c>
      <c r="C20" s="17"/>
      <c r="D20" s="17"/>
      <c r="E20" s="17"/>
      <c r="F20" s="17"/>
      <c r="G20" s="18">
        <f>SUM(G9:G18)</f>
        <v>0</v>
      </c>
      <c r="I20" s="20" t="s">
        <v>55</v>
      </c>
    </row>
    <row r="21" spans="2:9" ht="85">
      <c r="B21" s="19" t="s">
        <v>49</v>
      </c>
      <c r="I21" s="4" t="s">
        <v>63</v>
      </c>
    </row>
    <row r="22" spans="2:9" ht="51" customHeight="1">
      <c r="B22" s="60" t="s">
        <v>62</v>
      </c>
      <c r="C22" s="60"/>
      <c r="E22" s="6"/>
      <c r="F22" s="6"/>
    </row>
    <row r="23" spans="2:9">
      <c r="B23" s="1"/>
      <c r="C23" s="2"/>
      <c r="E23" s="6"/>
      <c r="F23" s="6"/>
    </row>
    <row r="24" spans="2:9">
      <c r="B24" s="1"/>
      <c r="C24" s="2"/>
      <c r="E24" s="6"/>
      <c r="F24" s="6"/>
    </row>
    <row r="41" spans="2:2">
      <c r="B41" s="3"/>
    </row>
  </sheetData>
  <sheetProtection algorithmName="SHA-512" hashValue="s2qCY7/0vOMo+V1HBSlQ6rs04T6mD6j0IooZCaxHnwS3AP9UTlrTfv0mOyAFDcJDswCFX0qDmiSe5IvLDXQEOA==" saltValue="ucPLtTPiY829ERgPRDuwWg==" spinCount="100000" sheet="1" objects="1" scenarios="1"/>
  <mergeCells count="1">
    <mergeCell ref="B22:C22"/>
  </mergeCells>
  <dataValidations count="4">
    <dataValidation type="list" allowBlank="1" showInputMessage="1" showErrorMessage="1" sqref="D10" xr:uid="{4C4DBD37-A793-9E46-BF54-856F47396D9A}">
      <formula1>"None, Low, Medium, High"</formula1>
    </dataValidation>
    <dataValidation type="list" allowBlank="1" showInputMessage="1" showErrorMessage="1" sqref="D8" xr:uid="{89998312-B25E-E941-8E9A-5690017E26DF}">
      <formula1>"Very Low, Low, Medium, High, Very High"</formula1>
    </dataValidation>
    <dataValidation type="list" allowBlank="1" showInputMessage="1" showErrorMessage="1" sqref="D16 D12:D13 D18" xr:uid="{1AD2A327-E846-DC4A-9F7D-29AA96D5B3AA}">
      <formula1>"Yes, No"</formula1>
    </dataValidation>
    <dataValidation type="list" allowBlank="1" showInputMessage="1" showErrorMessage="1" sqref="D14:D15 D17" xr:uid="{3930770C-1626-A44C-852D-30EEEC604568}">
      <formula1>"0,1,2,3,4,5,6,7,8,9,10,11,12,13,14,15"</formula1>
    </dataValidation>
  </dataValidations>
  <hyperlinks>
    <hyperlink ref="I3" r:id="rId1" xr:uid="{BCDD6385-2928-4A42-9907-7A22DBA4022B}"/>
  </hyperlinks>
  <pageMargins left="0.7" right="0.7" top="0.75" bottom="0.75" header="0.3" footer="0.3"/>
  <pageSetup orientation="portrait" horizontalDpi="0" verticalDpi="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D7D72E-631E-2347-9681-0ED496806436}">
  <dimension ref="B2:C19"/>
  <sheetViews>
    <sheetView showGridLines="0" workbookViewId="0">
      <selection activeCell="B36" sqref="B36"/>
    </sheetView>
  </sheetViews>
  <sheetFormatPr baseColWidth="10" defaultRowHeight="16"/>
  <cols>
    <col min="1" max="1" width="4.1640625" customWidth="1"/>
    <col min="2" max="2" width="48.83203125" customWidth="1"/>
    <col min="3" max="3" width="16.33203125" customWidth="1"/>
  </cols>
  <sheetData>
    <row r="2" spans="2:3" ht="39" customHeight="1">
      <c r="B2" s="44" t="s">
        <v>51</v>
      </c>
      <c r="C2" s="43"/>
    </row>
    <row r="3" spans="2:3" ht="47" customHeight="1">
      <c r="B3" s="45" t="s">
        <v>52</v>
      </c>
      <c r="C3" s="48"/>
    </row>
    <row r="4" spans="2:3" ht="25" customHeight="1">
      <c r="B4" s="46"/>
      <c r="C4" s="47" t="s">
        <v>53</v>
      </c>
    </row>
    <row r="5" spans="2:3" ht="34">
      <c r="B5" s="13" t="s">
        <v>23</v>
      </c>
      <c r="C5" s="55"/>
    </row>
    <row r="6" spans="2:3" ht="34">
      <c r="B6" s="33" t="s">
        <v>24</v>
      </c>
      <c r="C6" s="55"/>
    </row>
    <row r="7" spans="2:3" ht="29" customHeight="1">
      <c r="B7" s="33" t="s">
        <v>25</v>
      </c>
      <c r="C7" s="55"/>
    </row>
    <row r="8" spans="2:3" ht="34">
      <c r="B8" s="33" t="s">
        <v>26</v>
      </c>
      <c r="C8" s="55"/>
    </row>
    <row r="9" spans="2:3" ht="51">
      <c r="B9" s="33" t="s">
        <v>31</v>
      </c>
      <c r="C9" s="55"/>
    </row>
    <row r="10" spans="2:3" ht="28" customHeight="1">
      <c r="B10" s="33" t="s">
        <v>36</v>
      </c>
      <c r="C10" s="55"/>
    </row>
    <row r="11" spans="2:3" ht="34">
      <c r="B11" s="33" t="s">
        <v>27</v>
      </c>
      <c r="C11" s="55"/>
    </row>
    <row r="12" spans="2:3" ht="34">
      <c r="B12" s="33" t="s">
        <v>28</v>
      </c>
      <c r="C12" s="55"/>
    </row>
    <row r="13" spans="2:3" ht="32" customHeight="1">
      <c r="B13" s="33" t="s">
        <v>30</v>
      </c>
      <c r="C13" s="55"/>
    </row>
    <row r="14" spans="2:3" ht="28" customHeight="1">
      <c r="B14" s="33" t="s">
        <v>29</v>
      </c>
      <c r="C14" s="55"/>
    </row>
    <row r="15" spans="2:3" ht="34">
      <c r="B15" s="33" t="s">
        <v>32</v>
      </c>
      <c r="C15" s="55"/>
    </row>
    <row r="16" spans="2:3">
      <c r="B16" s="10"/>
      <c r="C16" s="10"/>
    </row>
    <row r="17" spans="2:3">
      <c r="B17" s="41"/>
      <c r="C17" s="10"/>
    </row>
    <row r="18" spans="2:3">
      <c r="B18" s="42"/>
      <c r="C18" s="10"/>
    </row>
    <row r="19" spans="2:3">
      <c r="B19" s="1"/>
      <c r="C19" s="4"/>
    </row>
  </sheetData>
  <sheetProtection algorithmName="SHA-512" hashValue="DxaPFNsSu7HfjailTOD7iuye5kO/J4gjbRzMQbDMmcqH5YEpwvjRtF7oKqt+cYsrWX8Rai2Ld/2PIftfNdv8xA==" saltValue="HGT8bjUuUyFdaTe65Zg7zA==" spinCount="100000" sheet="1" objects="1" scenarios="1"/>
  <dataValidations count="1">
    <dataValidation type="list" allowBlank="1" showInputMessage="1" showErrorMessage="1" sqref="C5:C15" xr:uid="{4A9E7BD7-196B-E74D-826E-8A2DC027B53E}">
      <formula1>"Yes, No, Not Sure"</formula1>
    </dataValidation>
  </dataValidations>
  <pageMargins left="0.7" right="0.7" top="0.75" bottom="0.75" header="0.3" footer="0.3"/>
  <pageSetup orientation="portrait"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002bcee-16b0-4edf-8eca-e1dfcb52f521" xsi:nil="true"/>
    <lcf76f155ced4ddcb4097134ff3c332f xmlns="8efe1b95-8bb5-4bc6-a410-1d3cddc6d6b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A89090C7E3DAF46BDD6F3A001BA3AC3" ma:contentTypeVersion="18" ma:contentTypeDescription="Create a new document." ma:contentTypeScope="" ma:versionID="eef156bb9e1095014b6527c62e0140c7">
  <xsd:schema xmlns:xsd="http://www.w3.org/2001/XMLSchema" xmlns:xs="http://www.w3.org/2001/XMLSchema" xmlns:p="http://schemas.microsoft.com/office/2006/metadata/properties" xmlns:ns2="8efe1b95-8bb5-4bc6-a410-1d3cddc6d6bb" xmlns:ns3="d002bcee-16b0-4edf-8eca-e1dfcb52f521" targetNamespace="http://schemas.microsoft.com/office/2006/metadata/properties" ma:root="true" ma:fieldsID="b971f0fdb32f5b199df8759a24162f39" ns2:_="" ns3:_="">
    <xsd:import namespace="8efe1b95-8bb5-4bc6-a410-1d3cddc6d6bb"/>
    <xsd:import namespace="d002bcee-16b0-4edf-8eca-e1dfcb52f52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Location" minOccurs="0"/>
                <xsd:element ref="ns3:SharedWithUsers" minOccurs="0"/>
                <xsd:element ref="ns3:SharedWithDetails" minOccurs="0"/>
                <xsd:element ref="ns2:MediaLengthInSeconds" minOccurs="0"/>
                <xsd:element ref="ns3:TaxCatchAll"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fe1b95-8bb5-4bc6-a410-1d3cddc6d6b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cd101de4-6faa-421e-b18e-005f331fe5e6"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002bcee-16b0-4edf-8eca-e1dfcb52f521"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359de579-434e-443f-bb0b-9d55ec0e95ca}" ma:internalName="TaxCatchAll" ma:showField="CatchAllData" ma:web="d002bcee-16b0-4edf-8eca-e1dfcb52f52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CBE4285-1BB5-410F-BD26-63D21B52E119}">
  <ds:schemaRefs>
    <ds:schemaRef ds:uri="http://schemas.microsoft.com/office/2006/metadata/properties"/>
    <ds:schemaRef ds:uri="http://purl.org/dc/term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http://purl.org/dc/elements/1.1/"/>
    <ds:schemaRef ds:uri="d002bcee-16b0-4edf-8eca-e1dfcb52f521"/>
    <ds:schemaRef ds:uri="8efe1b95-8bb5-4bc6-a410-1d3cddc6d6bb"/>
    <ds:schemaRef ds:uri="http://www.w3.org/XML/1998/namespace"/>
  </ds:schemaRefs>
</ds:datastoreItem>
</file>

<file path=customXml/itemProps2.xml><?xml version="1.0" encoding="utf-8"?>
<ds:datastoreItem xmlns:ds="http://schemas.openxmlformats.org/officeDocument/2006/customXml" ds:itemID="{B950440B-BFE9-4898-AAC7-FB5A1633EAE4}">
  <ds:schemaRefs>
    <ds:schemaRef ds:uri="http://schemas.microsoft.com/sharepoint/v3/contenttype/forms"/>
  </ds:schemaRefs>
</ds:datastoreItem>
</file>

<file path=customXml/itemProps3.xml><?xml version="1.0" encoding="utf-8"?>
<ds:datastoreItem xmlns:ds="http://schemas.openxmlformats.org/officeDocument/2006/customXml" ds:itemID="{DF04102E-8E9A-43EC-AE58-64708118A3B5}"/>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Mural Calculator</vt:lpstr>
      <vt:lpstr>Complexity Factors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Gabriel Brown</cp:lastModifiedBy>
  <cp:lastPrinted>2022-02-10T21:20:52Z</cp:lastPrinted>
  <dcterms:created xsi:type="dcterms:W3CDTF">2021-09-03T19:06:03Z</dcterms:created>
  <dcterms:modified xsi:type="dcterms:W3CDTF">2022-03-16T16:40:32Z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0x0101008A89090C7E3DAF46BDD6F3A001BA3AC3</vt:lpwstr>
  </property>
</Properties>
</file>